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F7" i="6" l="1"/>
  <c r="E6" i="6" l="1"/>
  <c r="H4" i="21" l="1"/>
  <c r="H8" i="21" l="1"/>
  <c r="E6" i="21" l="1"/>
  <c r="E4" i="21" s="1"/>
  <c r="E8" i="21" s="1"/>
  <c r="G14" i="21" l="1"/>
  <c r="H9" i="21" s="1"/>
  <c r="I4" i="21" l="1"/>
  <c r="I8" i="21"/>
  <c r="I10" i="21" l="1"/>
  <c r="G9" i="26" l="1"/>
  <c r="F9" i="26" l="1"/>
  <c r="A17" i="22" l="1"/>
  <c r="F11" i="6" l="1"/>
  <c r="F12" i="6" l="1"/>
  <c r="F20" i="6" s="1"/>
  <c r="E9" i="26"/>
  <c r="F13" i="6" l="1"/>
  <c r="F14" i="6" s="1"/>
  <c r="G7" i="22"/>
  <c r="G9" i="22" s="1"/>
  <c r="F15" i="6" l="1"/>
</calcChain>
</file>

<file path=xl/sharedStrings.xml><?xml version="1.0" encoding="utf-8"?>
<sst xmlns="http://schemas.openxmlformats.org/spreadsheetml/2006/main" count="87" uniqueCount="81">
  <si>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</si>
  <si>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</si>
  <si>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</si>
  <si>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</si>
  <si>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</si>
  <si>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</si>
  <si>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</si>
  <si>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</si>
  <si>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</si>
  <si>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</si>
  <si>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</si>
  <si>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</si>
  <si>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</si>
  <si>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</si>
  <si>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</si>
  <si>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</si>
  <si>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</si>
  <si>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</si>
  <si>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</si>
  <si>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</si>
  <si>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</si>
  <si>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</si>
  <si>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</si>
  <si>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</si>
  <si>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</si>
  <si>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</si>
  <si>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</si>
  <si>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</si>
  <si>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</si>
  <si>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</si>
  <si>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</si>
  <si>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</si>
  <si>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</si>
  <si>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</si>
  <si>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</si>
  <si>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</si>
  <si>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</si>
  <si>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</si>
  <si>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</si>
  <si>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</si>
  <si>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</si>
  <si>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</si>
  <si>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</si>
  <si>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</si>
  <si>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</si>
  <si>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</si>
  <si>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</si>
  <si>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</si>
  <si>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</si>
  <si>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</si>
  <si>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</si>
  <si>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</si>
  <si>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</si>
  <si>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</si>
  <si>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</si>
  <si>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</si>
  <si>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</si>
  <si>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</si>
  <si>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</si>
  <si>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</si>
  <si>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</si>
  <si>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</si>
  <si>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</si>
  <si>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</si>
  <si>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</si>
  <si>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</si>
  <si>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</si>
  <si>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</si>
  <si>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</si>
  <si>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</si>
  <si>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</si>
  <si>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</si>
  <si>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 xml:space="preserve"> - площадь гаража</t>
  </si>
  <si>
    <t>КВт Гаражи</t>
  </si>
  <si>
    <t>КВт Квартиры</t>
  </si>
  <si>
    <t>КВт Офисы</t>
  </si>
  <si>
    <t>Кв+Оф</t>
  </si>
  <si>
    <t>показаний общего прибора учета тепловой энергии за декабрь 2021г.</t>
  </si>
  <si>
    <t>Отчет по вывозу ТКО за декабрь 2021 г.</t>
  </si>
  <si>
    <t>Расчет платы за коммунальные услуги по гаражу за декабрь 2021 года</t>
  </si>
  <si>
    <t>СПРАВОЧНАЯ ИНФОРМАЦИЯ потребление коммунальных услуг в доме ул.Ак. Грушина, д.8  декабрь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</si>
</sst>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/>
    <xf numFmtId="43" fontId="0" fillId="0" borderId="0" xfId="1" applyFont="1"/>
    <xf numFmtId="165" fontId="10" fillId="0" borderId="0" xfId="1" applyNumberFormat="1" applyFont="1"/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1" fontId="16" fillId="0" borderId="0" xfId="1" applyNumberFormat="1" applyFont="1"/>
    <xf numFmtId="43" fontId="16" fillId="0" borderId="0" xfId="1" applyNumberFormat="1" applyFont="1"/>
    <xf numFmtId="172" fontId="16" fillId="0" borderId="0" xfId="1" applyNumberFormat="1" applyFont="1"/>
    <xf numFmtId="170" fontId="11" fillId="0" borderId="0" xfId="1" applyNumberFormat="1" applyFont="1" applyBorder="1" applyProtection="1"/>
    <xf numFmtId="174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6" fontId="14" fillId="2" borderId="7" xfId="1" applyNumberFormat="1" applyFont="1" applyFill="1" applyBorder="1" applyAlignment="1" applyProtection="1">
      <alignment horizontal="center" vertical="center"/>
    </xf>
    <xf numFmtId="173" fontId="26" fillId="0" borderId="0" xfId="1" applyNumberFormat="1" applyFont="1"/>
    <xf numFmtId="173" fontId="16" fillId="0" borderId="0" xfId="1" applyNumberFormat="1" applyFont="1"/>
    <xf numFmtId="0" fontId="29" fillId="0" borderId="1" xfId="0" applyFont="1" applyBorder="1" applyAlignment="1">
      <alignment horizontal="center"/>
    </xf>
    <xf numFmtId="2" fontId="31" fillId="0" borderId="1" xfId="0" applyNumberFormat="1" applyFont="1" applyBorder="1"/>
    <xf numFmtId="0" fontId="32" fillId="0" borderId="0" xfId="0" applyFont="1"/>
    <xf numFmtId="0" fontId="29" fillId="0" borderId="1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43" fontId="16" fillId="0" borderId="0" xfId="1" applyNumberFormat="1" applyFont="1" applyFill="1" applyBorder="1"/>
    <xf numFmtId="43" fontId="34" fillId="0" borderId="0" xfId="1" applyNumberFormat="1" applyFont="1" applyBorder="1" applyAlignment="1">
      <alignment horizontal="center" vertical="center"/>
    </xf>
    <xf numFmtId="166" fontId="14" fillId="2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38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2"/>
  <sheetViews>
    <sheetView zoomScale="91" zoomScaleNormal="91"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56" t="s">
        <v>2</v>
      </c>
      <c r="B2" s="56"/>
      <c r="C2" s="56"/>
      <c r="D2" s="56"/>
      <c r="E2" s="56"/>
      <c r="F2" s="56"/>
    </row>
    <row r="3" spans="1:9" ht="18.75">
      <c r="A3" s="56" t="s">
        <v>77</v>
      </c>
      <c r="B3" s="56"/>
      <c r="C3" s="56"/>
      <c r="D3" s="56"/>
      <c r="E3" s="56"/>
      <c r="F3" s="56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7" t="s">
        <v>3</v>
      </c>
      <c r="C5" s="4" t="s">
        <v>4</v>
      </c>
      <c r="D5" s="4" t="s">
        <v>6</v>
      </c>
      <c r="E5" s="4" t="s">
        <v>7</v>
      </c>
      <c r="F5" s="4" t="s">
        <v>43</v>
      </c>
    </row>
    <row r="6" spans="1:9" ht="48" customHeight="1">
      <c r="A6" s="8">
        <v>32159</v>
      </c>
      <c r="B6" s="5" t="s">
        <v>5</v>
      </c>
      <c r="C6" s="11">
        <v>12084.11</v>
      </c>
      <c r="D6" s="10">
        <v>12329.75</v>
      </c>
      <c r="E6" s="10">
        <f>D6-C6</f>
        <v>245.63999999999942</v>
      </c>
      <c r="F6" s="25">
        <v>245.65</v>
      </c>
      <c r="G6" s="42"/>
      <c r="H6" s="55"/>
      <c r="I6" s="52"/>
    </row>
    <row r="7" spans="1:9" ht="15.75">
      <c r="A7" s="60" t="s">
        <v>44</v>
      </c>
      <c r="B7" s="60"/>
      <c r="C7" s="60"/>
      <c r="D7" s="60"/>
      <c r="E7" s="60"/>
      <c r="F7" s="2">
        <f>9105.7+1367.3+1904.9</f>
        <v>12377.9</v>
      </c>
    </row>
    <row r="8" spans="1:9" ht="10.5" customHeight="1">
      <c r="A8" s="57"/>
      <c r="B8" s="57"/>
      <c r="C8" s="57"/>
      <c r="D8" s="57"/>
      <c r="E8" s="57"/>
      <c r="F8" s="57"/>
    </row>
    <row r="9" spans="1:9" ht="42" customHeight="1">
      <c r="A9" s="58" t="s">
        <v>40</v>
      </c>
      <c r="B9" s="59"/>
      <c r="C9" s="59"/>
      <c r="D9" s="59"/>
      <c r="E9" s="59"/>
      <c r="F9" s="32">
        <v>567.5</v>
      </c>
    </row>
    <row r="10" spans="1:9" ht="18.75">
      <c r="A10" s="61" t="s">
        <v>41</v>
      </c>
      <c r="B10" s="61"/>
      <c r="C10" s="61"/>
      <c r="D10" s="61"/>
      <c r="E10" s="61"/>
      <c r="F10" s="29">
        <v>5.0999999999999997E-2</v>
      </c>
    </row>
    <row r="11" spans="1:9" ht="37.15" customHeight="1">
      <c r="A11" s="62" t="s">
        <v>34</v>
      </c>
      <c r="B11" s="62"/>
      <c r="C11" s="62"/>
      <c r="D11" s="62"/>
      <c r="E11" s="62"/>
      <c r="F11" s="43">
        <f>F9*F10</f>
        <v>28.942499999999999</v>
      </c>
      <c r="G11" s="27"/>
    </row>
    <row r="12" spans="1:9" ht="19.149999999999999" customHeight="1">
      <c r="A12" s="61" t="s">
        <v>35</v>
      </c>
      <c r="B12" s="61"/>
      <c r="C12" s="61"/>
      <c r="D12" s="61"/>
      <c r="E12" s="61"/>
      <c r="F12" s="44">
        <f>F6-F11</f>
        <v>216.70750000000001</v>
      </c>
    </row>
    <row r="13" spans="1:9" ht="41.45" customHeight="1">
      <c r="A13" s="62" t="s">
        <v>42</v>
      </c>
      <c r="B13" s="62"/>
      <c r="C13" s="62"/>
      <c r="D13" s="62"/>
      <c r="E13" s="62"/>
      <c r="F13" s="33">
        <f>(F6)/(F11+F12)*F10</f>
        <v>5.0999999999999997E-2</v>
      </c>
    </row>
    <row r="14" spans="1:9" ht="40.15" customHeight="1">
      <c r="A14" s="62" t="s">
        <v>46</v>
      </c>
      <c r="B14" s="62"/>
      <c r="C14" s="62"/>
      <c r="D14" s="62"/>
      <c r="E14" s="62"/>
      <c r="F14" s="28">
        <f>F19*F13+F17</f>
        <v>155.41588999999999</v>
      </c>
      <c r="G14" s="9"/>
    </row>
    <row r="15" spans="1:9" ht="33" customHeight="1">
      <c r="A15" s="62" t="s">
        <v>70</v>
      </c>
      <c r="B15" s="62"/>
      <c r="C15" s="62"/>
      <c r="D15" s="62"/>
      <c r="E15" s="62"/>
      <c r="F15" s="28">
        <f>F13*F19*3.23</f>
        <v>407.93572469999998</v>
      </c>
      <c r="G15" s="9"/>
    </row>
    <row r="16" spans="1:9" ht="34.9" customHeight="1">
      <c r="A16" s="61" t="s">
        <v>36</v>
      </c>
      <c r="B16" s="61"/>
      <c r="C16" s="61"/>
      <c r="D16" s="61"/>
      <c r="E16" s="61"/>
      <c r="F16" s="31">
        <v>1858</v>
      </c>
    </row>
    <row r="17" spans="1:6" ht="18.75">
      <c r="A17" s="61" t="s">
        <v>37</v>
      </c>
      <c r="B17" s="61"/>
      <c r="C17" s="61"/>
      <c r="D17" s="61"/>
      <c r="E17" s="61"/>
      <c r="F17" s="30">
        <v>29.12</v>
      </c>
    </row>
    <row r="18" spans="1:6" ht="18.75">
      <c r="A18" s="61" t="s">
        <v>38</v>
      </c>
      <c r="B18" s="61"/>
      <c r="C18" s="61"/>
      <c r="D18" s="61"/>
      <c r="E18" s="61"/>
      <c r="F18" s="30">
        <v>4.29</v>
      </c>
    </row>
    <row r="19" spans="1:6" ht="18.75">
      <c r="A19" s="61" t="s">
        <v>39</v>
      </c>
      <c r="B19" s="61"/>
      <c r="C19" s="61"/>
      <c r="D19" s="61"/>
      <c r="E19" s="61"/>
      <c r="F19" s="30">
        <v>2476.39</v>
      </c>
    </row>
    <row r="20" spans="1:6" ht="54.6" customHeight="1">
      <c r="A20" s="58" t="s">
        <v>54</v>
      </c>
      <c r="B20" s="59"/>
      <c r="C20" s="59"/>
      <c r="D20" s="59"/>
      <c r="E20" s="59"/>
      <c r="F20" s="54">
        <f>F12/F7*F19+F16/F7*F18</f>
        <v>43.9996369275079</v>
      </c>
    </row>
    <row r="21" spans="1:6" ht="21" customHeight="1">
      <c r="A21" s="57"/>
      <c r="B21" s="57"/>
      <c r="C21" s="57"/>
      <c r="D21" s="57"/>
      <c r="E21" s="57"/>
      <c r="F21" s="51"/>
    </row>
    <row r="22" spans="1:6" ht="18.75">
      <c r="A22" s="57"/>
      <c r="B22" s="57"/>
      <c r="C22" s="57"/>
      <c r="D22" s="57"/>
      <c r="E22" s="57"/>
      <c r="F22" s="53"/>
    </row>
  </sheetData>
  <mergeCells count="18"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5" t="s">
        <v>78</v>
      </c>
      <c r="B1" s="65"/>
      <c r="C1" s="65"/>
      <c r="D1" s="65"/>
      <c r="E1" s="65"/>
      <c r="F1" s="65"/>
      <c r="G1" s="65"/>
      <c r="H1" s="65"/>
    </row>
    <row r="2" spans="1:9" ht="25.5" customHeight="1"/>
    <row r="3" spans="1:9" ht="14.45" customHeight="1">
      <c r="A3" s="66" t="s">
        <v>53</v>
      </c>
      <c r="B3" s="66"/>
      <c r="C3" s="66"/>
      <c r="D3" s="66"/>
      <c r="E3" s="34" t="s">
        <v>47</v>
      </c>
      <c r="F3" s="34" t="s">
        <v>48</v>
      </c>
      <c r="G3" s="34" t="s">
        <v>49</v>
      </c>
      <c r="H3" s="34" t="s">
        <v>0</v>
      </c>
      <c r="I3" s="35" t="s">
        <v>50</v>
      </c>
    </row>
    <row r="4" spans="1:9" ht="15.75">
      <c r="A4" s="67" t="s">
        <v>57</v>
      </c>
      <c r="B4" s="67"/>
      <c r="C4" s="67"/>
      <c r="D4" s="67"/>
      <c r="E4" s="36">
        <f>E5-E7-E6</f>
        <v>9778.2000000000007</v>
      </c>
      <c r="F4" s="37">
        <v>891.53</v>
      </c>
      <c r="G4" s="37">
        <v>66.92</v>
      </c>
      <c r="H4" s="38">
        <f>G4*F4</f>
        <v>59661.187599999997</v>
      </c>
      <c r="I4" s="39">
        <f>(H4-G7*F7-G14*F7-G16*F7)/E4</f>
        <v>5.5902291720357526</v>
      </c>
    </row>
    <row r="5" spans="1:9" ht="15.75">
      <c r="A5" s="68" t="s">
        <v>55</v>
      </c>
      <c r="B5" s="69"/>
      <c r="C5" s="69"/>
      <c r="D5" s="70"/>
      <c r="E5" s="45">
        <v>12377.9</v>
      </c>
      <c r="F5" s="37"/>
      <c r="G5" s="37"/>
      <c r="H5" s="38"/>
      <c r="I5" s="39"/>
    </row>
    <row r="6" spans="1:9" ht="15.75">
      <c r="A6" s="68" t="s">
        <v>60</v>
      </c>
      <c r="B6" s="69"/>
      <c r="C6" s="69"/>
      <c r="D6" s="70"/>
      <c r="E6" s="45">
        <f>72.4+705.9+95.4+49+63.5+45.1+21.7+179.4</f>
        <v>1232.4000000000001</v>
      </c>
      <c r="F6" s="37"/>
      <c r="G6" s="37"/>
      <c r="H6" s="38"/>
      <c r="I6" s="39"/>
    </row>
    <row r="7" spans="1:9" ht="25.9" customHeight="1">
      <c r="A7" s="67" t="s">
        <v>56</v>
      </c>
      <c r="B7" s="67"/>
      <c r="C7" s="67"/>
      <c r="D7" s="67"/>
      <c r="E7" s="36">
        <v>1367.3</v>
      </c>
      <c r="F7" s="37">
        <v>891.53</v>
      </c>
      <c r="G7" s="37">
        <v>2</v>
      </c>
      <c r="H7" s="38"/>
      <c r="I7" s="39"/>
    </row>
    <row r="8" spans="1:9" ht="15.75">
      <c r="A8" s="68" t="s">
        <v>51</v>
      </c>
      <c r="B8" s="69"/>
      <c r="C8" s="69"/>
      <c r="D8" s="70"/>
      <c r="E8" s="36">
        <f>E4</f>
        <v>9778.2000000000007</v>
      </c>
      <c r="F8" s="37">
        <v>891.53</v>
      </c>
      <c r="G8" s="37">
        <v>9.125</v>
      </c>
      <c r="H8" s="38">
        <f>G8*F8</f>
        <v>8135.2112499999994</v>
      </c>
      <c r="I8" s="39">
        <f>H8/E8</f>
        <v>0.83197431531365673</v>
      </c>
    </row>
    <row r="9" spans="1:9" ht="15.75">
      <c r="A9" s="68" t="s">
        <v>71</v>
      </c>
      <c r="B9" s="69"/>
      <c r="C9" s="69"/>
      <c r="D9" s="70"/>
      <c r="E9" s="48"/>
      <c r="F9" s="37"/>
      <c r="G9" s="37"/>
      <c r="H9" s="38">
        <f>H4+H8-(G14+G16)*F8</f>
        <v>64580.650139999998</v>
      </c>
      <c r="I9" s="39"/>
    </row>
    <row r="10" spans="1:9" ht="43.15" customHeight="1">
      <c r="A10" s="64" t="s">
        <v>52</v>
      </c>
      <c r="B10" s="64"/>
      <c r="C10" s="64"/>
      <c r="D10" s="64"/>
      <c r="E10" s="40"/>
      <c r="F10" s="36"/>
      <c r="G10" s="36"/>
      <c r="H10" s="41"/>
      <c r="I10" s="46">
        <f>I4+I8</f>
        <v>6.4222034873494094</v>
      </c>
    </row>
    <row r="13" spans="1:9">
      <c r="A13" t="s">
        <v>61</v>
      </c>
    </row>
    <row r="14" spans="1:9">
      <c r="A14">
        <v>1</v>
      </c>
      <c r="B14" s="63" t="s">
        <v>63</v>
      </c>
      <c r="C14" s="63"/>
      <c r="D14" s="63"/>
      <c r="E14" t="s">
        <v>65</v>
      </c>
      <c r="F14" s="47" t="s">
        <v>64</v>
      </c>
      <c r="G14">
        <f>0.715+1.995</f>
        <v>2.71</v>
      </c>
    </row>
    <row r="15" spans="1:9">
      <c r="A15">
        <v>2</v>
      </c>
      <c r="B15" s="63" t="s">
        <v>62</v>
      </c>
      <c r="C15" s="63"/>
      <c r="D15" s="63"/>
      <c r="E15" t="s">
        <v>66</v>
      </c>
      <c r="F15" t="s">
        <v>59</v>
      </c>
      <c r="G15" t="s">
        <v>58</v>
      </c>
    </row>
    <row r="16" spans="1:9">
      <c r="A16">
        <v>3</v>
      </c>
      <c r="B16" s="63" t="s">
        <v>67</v>
      </c>
      <c r="C16" s="63"/>
      <c r="E16" t="s">
        <v>68</v>
      </c>
      <c r="F16" t="s">
        <v>69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9" sqref="G9"/>
    </sheetView>
  </sheetViews>
  <sheetFormatPr defaultRowHeight="15"/>
  <cols>
    <col min="1" max="1" width="12" bestFit="1" customWidth="1"/>
    <col min="2" max="2" width="10.85546875" customWidth="1"/>
    <col min="7" max="7" width="16.85546875" customWidth="1"/>
    <col min="8" max="8" width="15.28515625" customWidth="1"/>
  </cols>
  <sheetData>
    <row r="1" spans="1:9" ht="18.75">
      <c r="A1" s="71" t="s">
        <v>79</v>
      </c>
      <c r="B1" s="72"/>
      <c r="C1" s="72"/>
      <c r="D1" s="72"/>
      <c r="E1" s="72"/>
      <c r="F1" s="72"/>
      <c r="G1" s="72"/>
      <c r="H1" s="72"/>
    </row>
    <row r="3" spans="1:9" ht="18.75">
      <c r="A3" s="73" t="s">
        <v>8</v>
      </c>
      <c r="B3" s="73"/>
      <c r="C3" s="73"/>
      <c r="D3" s="73"/>
      <c r="E3" s="73"/>
      <c r="F3" s="6"/>
      <c r="G3" s="12">
        <v>4678.01</v>
      </c>
    </row>
    <row r="4" spans="1:9">
      <c r="A4" t="s">
        <v>9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45</v>
      </c>
      <c r="G6" s="13">
        <v>60160.7</v>
      </c>
    </row>
    <row r="7" spans="1:9">
      <c r="A7" t="s">
        <v>33</v>
      </c>
      <c r="G7" s="13">
        <f>(G4*891.53+G3*4.29+G6+G5*(29.12+34.73))*0.014</f>
        <v>1157.1129206000001</v>
      </c>
    </row>
    <row r="9" spans="1:9" ht="21">
      <c r="A9" t="s">
        <v>11</v>
      </c>
      <c r="G9" s="14">
        <f>((G3*4.01+G4*866.1+G5*(28.01+33.4)+G6+G7)/86)</f>
        <v>958.40619791395352</v>
      </c>
      <c r="H9" s="15"/>
      <c r="I9" s="15"/>
    </row>
    <row r="13" spans="1:9">
      <c r="A13" s="50">
        <v>1367.3</v>
      </c>
      <c r="B13" t="s">
        <v>72</v>
      </c>
    </row>
    <row r="14" spans="1:9">
      <c r="A14" s="50">
        <v>1325.21</v>
      </c>
      <c r="B14" t="s">
        <v>73</v>
      </c>
    </row>
    <row r="15" spans="1:9">
      <c r="A15" s="49">
        <v>8825.4</v>
      </c>
      <c r="B15" t="s">
        <v>74</v>
      </c>
    </row>
    <row r="16" spans="1:9">
      <c r="A16" s="50">
        <v>1846.26</v>
      </c>
      <c r="B16" t="s">
        <v>75</v>
      </c>
    </row>
    <row r="17" spans="1:2">
      <c r="A17" s="49">
        <f>A15+A16</f>
        <v>10671.66</v>
      </c>
      <c r="B17" t="s">
        <v>76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6" t="s">
        <v>80</v>
      </c>
    </row>
    <row r="2" spans="1:7">
      <c r="A2" s="74" t="s">
        <v>12</v>
      </c>
      <c r="B2" s="74" t="s">
        <v>13</v>
      </c>
      <c r="C2" s="74" t="s">
        <v>14</v>
      </c>
      <c r="D2" s="74" t="s">
        <v>15</v>
      </c>
      <c r="E2" s="74" t="s">
        <v>16</v>
      </c>
      <c r="F2" s="74"/>
      <c r="G2" s="74"/>
    </row>
    <row r="3" spans="1:7">
      <c r="A3" s="74"/>
      <c r="B3" s="74"/>
      <c r="C3" s="74"/>
      <c r="D3" s="74"/>
      <c r="E3" s="74" t="s">
        <v>17</v>
      </c>
      <c r="F3" s="74"/>
      <c r="G3" s="74" t="s">
        <v>18</v>
      </c>
    </row>
    <row r="4" spans="1:7">
      <c r="A4" s="74"/>
      <c r="B4" s="74"/>
      <c r="C4" s="74"/>
      <c r="D4" s="74"/>
      <c r="E4" s="18" t="s">
        <v>19</v>
      </c>
      <c r="F4" s="18" t="s">
        <v>20</v>
      </c>
      <c r="G4" s="74"/>
    </row>
    <row r="5" spans="1:7">
      <c r="A5" s="19" t="s">
        <v>21</v>
      </c>
      <c r="B5" s="20" t="s">
        <v>22</v>
      </c>
      <c r="C5" s="21" t="s">
        <v>23</v>
      </c>
      <c r="D5" s="21">
        <v>12329.75</v>
      </c>
      <c r="E5" s="22">
        <v>216.7</v>
      </c>
      <c r="F5" s="20"/>
      <c r="G5" s="23"/>
    </row>
    <row r="6" spans="1:7" ht="33.75">
      <c r="A6" s="19" t="s">
        <v>21</v>
      </c>
      <c r="B6" s="20" t="s">
        <v>24</v>
      </c>
      <c r="C6" s="21" t="s">
        <v>23</v>
      </c>
      <c r="D6" s="20"/>
      <c r="E6" s="23">
        <v>27.6</v>
      </c>
      <c r="F6" s="23">
        <v>0.2</v>
      </c>
      <c r="G6" s="23">
        <v>1.1000000000000001</v>
      </c>
    </row>
    <row r="7" spans="1:7" ht="22.5">
      <c r="A7" s="19" t="s">
        <v>25</v>
      </c>
      <c r="B7" s="20" t="s">
        <v>26</v>
      </c>
      <c r="C7" s="21" t="s">
        <v>27</v>
      </c>
      <c r="D7" s="20"/>
      <c r="E7" s="22">
        <v>542</v>
      </c>
      <c r="F7" s="22">
        <v>3.2</v>
      </c>
      <c r="G7" s="22">
        <v>22.3</v>
      </c>
    </row>
    <row r="8" spans="1:7">
      <c r="A8" s="19" t="s">
        <v>25</v>
      </c>
      <c r="B8" s="20" t="s">
        <v>28</v>
      </c>
      <c r="C8" s="21" t="s">
        <v>27</v>
      </c>
      <c r="D8" s="26">
        <v>32192</v>
      </c>
      <c r="E8" s="22">
        <v>805</v>
      </c>
      <c r="F8" s="22">
        <v>4.3</v>
      </c>
      <c r="G8" s="22">
        <v>22.3</v>
      </c>
    </row>
    <row r="9" spans="1:7">
      <c r="A9" s="19" t="s">
        <v>25</v>
      </c>
      <c r="B9" s="20" t="s">
        <v>29</v>
      </c>
      <c r="C9" s="21" t="s">
        <v>27</v>
      </c>
      <c r="D9" s="20"/>
      <c r="E9" s="22">
        <f>E7+E8</f>
        <v>1347</v>
      </c>
      <c r="F9" s="22">
        <f>F7+F8</f>
        <v>7.5</v>
      </c>
      <c r="G9" s="22">
        <f>G8+G7</f>
        <v>44.6</v>
      </c>
    </row>
    <row r="10" spans="1:7">
      <c r="A10" s="19" t="s">
        <v>30</v>
      </c>
      <c r="B10" s="20" t="s">
        <v>31</v>
      </c>
      <c r="C10" s="21" t="s">
        <v>32</v>
      </c>
      <c r="D10" s="20"/>
      <c r="E10" s="24">
        <v>39652</v>
      </c>
      <c r="F10" s="18"/>
      <c r="G10" s="18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2021-12-17T06:29:45Z</cp:lastPrinted>
  <dcterms:created xsi:type="dcterms:W3CDTF">2015-09-15T11:53:49Z</dcterms:created>
  <dcterms:modified xsi:type="dcterms:W3CDTF">2022-01-14T08:53:09Z</dcterms:modified>
</cp:coreProperties>
</file>